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45" windowWidth="22380" windowHeight="679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D32" i="1"/>
  <c r="H30"/>
  <c r="D30"/>
  <c r="C28"/>
  <c r="H25"/>
  <c r="B26"/>
  <c r="C22"/>
  <c r="D22"/>
  <c r="E22"/>
  <c r="F22"/>
  <c r="G22"/>
  <c r="H22"/>
  <c r="I22"/>
  <c r="J22"/>
  <c r="K22"/>
  <c r="B22"/>
  <c r="B24"/>
  <c r="B11"/>
  <c r="B13" s="1"/>
  <c r="B10"/>
  <c r="B9"/>
  <c r="B8"/>
  <c r="B14" s="1"/>
  <c r="B7"/>
  <c r="E18" l="1"/>
  <c r="E20" s="1"/>
  <c r="I18"/>
  <c r="I20" s="1"/>
  <c r="D18"/>
  <c r="D20" s="1"/>
  <c r="H18"/>
  <c r="H20" s="1"/>
  <c r="B18"/>
  <c r="B20" s="1"/>
  <c r="J18"/>
  <c r="J20" s="1"/>
  <c r="C18"/>
  <c r="C20" s="1"/>
  <c r="G18"/>
  <c r="G20" s="1"/>
  <c r="K18"/>
  <c r="K20" s="1"/>
  <c r="F18"/>
  <c r="F20" s="1"/>
  <c r="B25" l="1"/>
</calcChain>
</file>

<file path=xl/sharedStrings.xml><?xml version="1.0" encoding="utf-8"?>
<sst xmlns="http://schemas.openxmlformats.org/spreadsheetml/2006/main" count="21" uniqueCount="21">
  <si>
    <t>Person i</t>
  </si>
  <si>
    <t>Körpergröße x</t>
  </si>
  <si>
    <t>Ringgröße y</t>
  </si>
  <si>
    <t>Mittelwert x</t>
  </si>
  <si>
    <t>Mittewert y</t>
  </si>
  <si>
    <t>SD x</t>
  </si>
  <si>
    <t>SD y</t>
  </si>
  <si>
    <t>Kovarianz</t>
  </si>
  <si>
    <t>Steigung (b1)</t>
  </si>
  <si>
    <t>Intercept (b0)</t>
  </si>
  <si>
    <t>Vorhergesagte Werte (y_hat)</t>
  </si>
  <si>
    <t>Gesamtvariabilität</t>
  </si>
  <si>
    <t>Restvariabilität</t>
  </si>
  <si>
    <t>Abweichung vorhergesager Wert vs Mittelwert</t>
  </si>
  <si>
    <t>Summe Restvariabilität + Variabilität vom Modell</t>
  </si>
  <si>
    <t>Anteil der vom Modell erklärten Varianz</t>
  </si>
  <si>
    <t>Variabilität, die vom Modell erklärt wird</t>
  </si>
  <si>
    <t>Pearson Korrelationskoeffizient zwischen x und y</t>
  </si>
  <si>
    <t>Bestimmtheitsmaß (r^2)</t>
  </si>
  <si>
    <t>Abweichung vorhergesagter vs. beobachteter Wert (Residuen)</t>
  </si>
  <si>
    <t>Pearson Korrelationskoeffizient zwischen y und y_hat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</si>
</sst>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AT"/>
  <c:chart>
    <c:plotArea>
      <c:layout>
        <c:manualLayout>
          <c:layoutTarget val="inner"/>
          <c:xMode val="edge"/>
          <c:yMode val="edge"/>
          <c:x val="0.33032174103237094"/>
          <c:y val="2.8252405949256341E-2"/>
          <c:w val="0.52868503937007871"/>
          <c:h val="0.83261956838728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Tabelle1!$B$2:$K$2</c:f>
              <c:numCache>
                <c:formatCode>General</c:formatCode>
                <c:ptCount val="10"/>
                <c:pt idx="0">
                  <c:v>156.30000000000001</c:v>
                </c:pt>
                <c:pt idx="1">
                  <c:v>158.9</c:v>
                </c:pt>
                <c:pt idx="2">
                  <c:v>160.80000000000001</c:v>
                </c:pt>
                <c:pt idx="3">
                  <c:v>179.6</c:v>
                </c:pt>
                <c:pt idx="4">
                  <c:v>156.6</c:v>
                </c:pt>
                <c:pt idx="5">
                  <c:v>165.1</c:v>
                </c:pt>
                <c:pt idx="6">
                  <c:v>165.9</c:v>
                </c:pt>
                <c:pt idx="7">
                  <c:v>156.69999999999999</c:v>
                </c:pt>
                <c:pt idx="8">
                  <c:v>167.8</c:v>
                </c:pt>
                <c:pt idx="9">
                  <c:v>160.80000000000001</c:v>
                </c:pt>
              </c:numCache>
            </c:numRef>
          </c:xVal>
          <c:yVal>
            <c:numRef>
              <c:f>Tabelle1!$B$3:$K$3</c:f>
              <c:numCache>
                <c:formatCode>General</c:formatCode>
                <c:ptCount val="10"/>
                <c:pt idx="0">
                  <c:v>47.1</c:v>
                </c:pt>
                <c:pt idx="1">
                  <c:v>46.8</c:v>
                </c:pt>
                <c:pt idx="2">
                  <c:v>49.3</c:v>
                </c:pt>
                <c:pt idx="3">
                  <c:v>53.2</c:v>
                </c:pt>
                <c:pt idx="4">
                  <c:v>47.7</c:v>
                </c:pt>
                <c:pt idx="5">
                  <c:v>49</c:v>
                </c:pt>
                <c:pt idx="6">
                  <c:v>50.6</c:v>
                </c:pt>
                <c:pt idx="7">
                  <c:v>47.1</c:v>
                </c:pt>
                <c:pt idx="8">
                  <c:v>51.7</c:v>
                </c:pt>
                <c:pt idx="9">
                  <c:v>47.8</c:v>
                </c:pt>
              </c:numCache>
            </c:numRef>
          </c:yVal>
        </c:ser>
        <c:axId val="78938880"/>
        <c:axId val="78862592"/>
      </c:scatterChart>
      <c:valAx>
        <c:axId val="78938880"/>
        <c:scaling>
          <c:orientation val="minMax"/>
        </c:scaling>
        <c:axPos val="b"/>
        <c:numFmt formatCode="General" sourceLinked="1"/>
        <c:tickLblPos val="nextTo"/>
        <c:crossAx val="78862592"/>
        <c:crosses val="autoZero"/>
        <c:crossBetween val="midCat"/>
      </c:valAx>
      <c:valAx>
        <c:axId val="78862592"/>
        <c:scaling>
          <c:orientation val="minMax"/>
        </c:scaling>
        <c:axPos val="l"/>
        <c:majorGridlines/>
        <c:numFmt formatCode="General" sourceLinked="1"/>
        <c:tickLblPos val="nextTo"/>
        <c:crossAx val="7893888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647700</xdr:colOff>
      <xdr:row>1</xdr:row>
      <xdr:rowOff>76200</xdr:rowOff>
    </xdr:from>
    <xdr:to>
      <xdr:col>18</xdr:col>
      <xdr:colOff>647700</xdr:colOff>
      <xdr:row>15</xdr:row>
      <xdr:rowOff>152400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333375</xdr:colOff>
      <xdr:row>5</xdr:row>
      <xdr:rowOff>123825</xdr:rowOff>
    </xdr:from>
    <xdr:to>
      <xdr:col>8</xdr:col>
      <xdr:colOff>495300</xdr:colOff>
      <xdr:row>11</xdr:row>
      <xdr:rowOff>152586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p="http://schemas.openxmlformats.org/presentationml/2006/main" xmlns:a14="http://schemas.microsoft.com/office/drawing/2010/main" xmlns:lc="http://schemas.openxmlformats.org/drawingml/2006/lockedCanvas" val="0"/>
            </a:ext>
          </a:extLst>
        </a:blip>
        <a:srcRect/>
        <a:stretch>
          <a:fillRect/>
        </a:stretch>
      </xdr:blipFill>
      <xdr:spPr bwMode="auto">
        <a:xfrm>
          <a:off x="3124200" y="1076325"/>
          <a:ext cx="3971925" cy="11717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r="http://schemas.openxmlformats.org/officeDocument/2006/relationships" xmlns:p="http://schemas.openxmlformats.org/presentationml/2006/main" xmlns:a14="http://schemas.microsoft.com/office/drawing/2010/main" xmlns:lc="http://schemas.openxmlformats.org/drawingml/2006/lockedCanvas">
              <a:solidFill>
                <a:schemeClr val="accent1"/>
              </a:solidFill>
            </a14:hiddenFill>
          </a:ext>
          <a:ext uri="{91240B29-F687-4F45-9708-019B960494DF}">
            <a14:hiddenLine xmlns="" xmlns:r="http://schemas.openxmlformats.org/officeDocument/2006/relationships" xmlns:p="http://schemas.openxmlformats.org/presentationml/2006/main" xmlns:a14="http://schemas.microsoft.com/office/drawing/2010/main" xmlns:lc="http://schemas.openxmlformats.org/drawingml/2006/lockedCanvas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r="http://schemas.openxmlformats.org/officeDocument/2006/relationships" xmlns:p="http://schemas.openxmlformats.org/presentationml/2006/main" xmlns:a14="http://schemas.microsoft.com/office/drawing/2010/main" xmlns:lc="http://schemas.openxmlformats.org/drawingml/2006/lockedCanvas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/>
  </sheetViews>
  <sheetFormatPr baseColWidth="10" defaultRowHeight="15"/>
  <cols>
    <col min="1" max="1" width="27.7109375" customWidth="1"/>
  </cols>
  <sheetData>
    <row r="1" spans="1:11">
      <c r="A1" t="s">
        <v>0</v>
      </c>
    </row>
    <row r="2" spans="1:11">
      <c r="A2" t="s">
        <v>1</v>
      </c>
      <c r="B2">
        <v>156.30000000000001</v>
      </c>
      <c r="C2">
        <v>158.9</v>
      </c>
      <c r="D2">
        <v>160.80000000000001</v>
      </c>
      <c r="E2">
        <v>179.6</v>
      </c>
      <c r="F2">
        <v>156.6</v>
      </c>
      <c r="G2">
        <v>165.1</v>
      </c>
      <c r="H2">
        <v>165.9</v>
      </c>
      <c r="I2">
        <v>156.69999999999999</v>
      </c>
      <c r="J2">
        <v>167.8</v>
      </c>
      <c r="K2">
        <v>160.80000000000001</v>
      </c>
    </row>
    <row r="3" spans="1:11">
      <c r="A3" t="s">
        <v>2</v>
      </c>
      <c r="B3">
        <v>47.1</v>
      </c>
      <c r="C3">
        <v>46.8</v>
      </c>
      <c r="D3">
        <v>49.3</v>
      </c>
      <c r="E3">
        <v>53.2</v>
      </c>
      <c r="F3">
        <v>47.7</v>
      </c>
      <c r="G3">
        <v>49</v>
      </c>
      <c r="H3">
        <v>50.6</v>
      </c>
      <c r="I3">
        <v>47.1</v>
      </c>
      <c r="J3">
        <v>51.7</v>
      </c>
      <c r="K3">
        <v>47.8</v>
      </c>
    </row>
    <row r="7" spans="1:11">
      <c r="A7" t="s">
        <v>3</v>
      </c>
      <c r="B7">
        <f>AVERAGE(B2:K2)</f>
        <v>162.85</v>
      </c>
    </row>
    <row r="8" spans="1:11">
      <c r="A8" t="s">
        <v>4</v>
      </c>
      <c r="B8">
        <f>AVERAGE(B3:K3)</f>
        <v>49.03</v>
      </c>
    </row>
    <row r="9" spans="1:11">
      <c r="A9" t="s">
        <v>5</v>
      </c>
      <c r="B9">
        <f>STDEV(B2:K2)</f>
        <v>7.1742208249013588</v>
      </c>
    </row>
    <row r="10" spans="1:11">
      <c r="A10" t="s">
        <v>6</v>
      </c>
      <c r="B10">
        <f>STDEV(B3:K3)</f>
        <v>2.179729850743358</v>
      </c>
    </row>
    <row r="11" spans="1:11">
      <c r="A11" t="s">
        <v>7</v>
      </c>
      <c r="B11">
        <f>COVAR(B2:K2,B3:K3)*10/9</f>
        <v>14.598333333333336</v>
      </c>
    </row>
    <row r="13" spans="1:11">
      <c r="A13" t="s">
        <v>8</v>
      </c>
      <c r="B13">
        <f>B11/(B9*B9)</f>
        <v>0.283631064817292</v>
      </c>
    </row>
    <row r="14" spans="1:11">
      <c r="A14" t="s">
        <v>9</v>
      </c>
      <c r="B14">
        <f>B8-B13*B7</f>
        <v>2.8406810945039993</v>
      </c>
    </row>
    <row r="18" spans="1:11">
      <c r="A18" t="s">
        <v>10</v>
      </c>
      <c r="B18">
        <f>$B$14+$B$13*B2</f>
        <v>47.172216525446743</v>
      </c>
      <c r="C18">
        <f t="shared" ref="C18:K18" si="0">$B$14+$B$13*C2</f>
        <v>47.909657293971698</v>
      </c>
      <c r="D18">
        <f t="shared" si="0"/>
        <v>48.448556317124556</v>
      </c>
      <c r="E18">
        <f t="shared" si="0"/>
        <v>53.78082033568964</v>
      </c>
      <c r="F18">
        <f t="shared" si="0"/>
        <v>47.257305844891924</v>
      </c>
      <c r="G18">
        <f t="shared" si="0"/>
        <v>49.668169895838908</v>
      </c>
      <c r="H18">
        <f t="shared" si="0"/>
        <v>49.895074747692746</v>
      </c>
      <c r="I18">
        <f t="shared" si="0"/>
        <v>47.285668951373651</v>
      </c>
      <c r="J18">
        <f t="shared" si="0"/>
        <v>50.433973770845597</v>
      </c>
      <c r="K18">
        <f t="shared" si="0"/>
        <v>48.448556317124556</v>
      </c>
    </row>
    <row r="20" spans="1:11">
      <c r="A20" t="s">
        <v>19</v>
      </c>
      <c r="B20">
        <f>B3-B18</f>
        <v>-7.2216525446741286E-2</v>
      </c>
      <c r="C20">
        <f t="shared" ref="C20:K20" si="1">C3-C18</f>
        <v>-1.1096572939717007</v>
      </c>
      <c r="D20">
        <f t="shared" si="1"/>
        <v>0.85144368287544125</v>
      </c>
      <c r="E20">
        <f t="shared" si="1"/>
        <v>-0.58082033568963709</v>
      </c>
      <c r="F20">
        <f t="shared" si="1"/>
        <v>0.44269415510807875</v>
      </c>
      <c r="G20">
        <f t="shared" si="1"/>
        <v>-0.66816989583890773</v>
      </c>
      <c r="H20">
        <f t="shared" si="1"/>
        <v>0.70492525230725533</v>
      </c>
      <c r="I20">
        <f t="shared" si="1"/>
        <v>-0.1856689513736498</v>
      </c>
      <c r="J20">
        <f t="shared" si="1"/>
        <v>1.2660262291544058</v>
      </c>
      <c r="K20">
        <f t="shared" si="1"/>
        <v>-0.64855631712455875</v>
      </c>
    </row>
    <row r="22" spans="1:11">
      <c r="A22" t="s">
        <v>13</v>
      </c>
      <c r="B22">
        <f>B18-$B$8</f>
        <v>-1.8577834745532584</v>
      </c>
      <c r="C22">
        <f t="shared" ref="C22:K22" si="2">C18-$B$8</f>
        <v>-1.1203427060283033</v>
      </c>
      <c r="D22">
        <f t="shared" si="2"/>
        <v>-0.58144368287544523</v>
      </c>
      <c r="E22">
        <f t="shared" si="2"/>
        <v>4.7508203356896388</v>
      </c>
      <c r="F22">
        <f t="shared" si="2"/>
        <v>-1.772694155108077</v>
      </c>
      <c r="G22">
        <f t="shared" si="2"/>
        <v>0.6381698958389066</v>
      </c>
      <c r="H22">
        <f t="shared" si="2"/>
        <v>0.86507474769274495</v>
      </c>
      <c r="I22">
        <f t="shared" si="2"/>
        <v>-1.7443310486263499</v>
      </c>
      <c r="J22">
        <f t="shared" si="2"/>
        <v>1.4039737708455959</v>
      </c>
      <c r="K22">
        <f t="shared" si="2"/>
        <v>-0.58144368287544523</v>
      </c>
    </row>
    <row r="24" spans="1:11">
      <c r="A24" t="s">
        <v>11</v>
      </c>
      <c r="B24">
        <f>VAR(B3:K3)</f>
        <v>4.7512222222216627</v>
      </c>
    </row>
    <row r="25" spans="1:11">
      <c r="A25" t="s">
        <v>12</v>
      </c>
      <c r="B25">
        <f>VAR(B20:K20)</f>
        <v>0.61068139433080892</v>
      </c>
      <c r="D25" t="s">
        <v>14</v>
      </c>
      <c r="H25">
        <f>B25+B26</f>
        <v>4.7512222222215961</v>
      </c>
    </row>
    <row r="26" spans="1:11">
      <c r="A26" t="s">
        <v>16</v>
      </c>
      <c r="B26">
        <f>VAR(B22:K22)</f>
        <v>4.1405408278907867</v>
      </c>
    </row>
    <row r="28" spans="1:11">
      <c r="A28" t="s">
        <v>15</v>
      </c>
      <c r="C28">
        <f>B26/B24</f>
        <v>0.87146856834548936</v>
      </c>
    </row>
    <row r="30" spans="1:11">
      <c r="A30" t="s">
        <v>17</v>
      </c>
      <c r="D30">
        <f>PEARSON(B2:K2,B3:K3)</f>
        <v>0.93352480863955545</v>
      </c>
      <c r="F30" t="s">
        <v>18</v>
      </c>
      <c r="H30">
        <f>D30*D30</f>
        <v>0.87146856834551867</v>
      </c>
    </row>
    <row r="32" spans="1:11">
      <c r="A32" t="s">
        <v>20</v>
      </c>
      <c r="D32">
        <f>PEARSON(B3:K3,B18:K18)</f>
        <v>0.93352480863955545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MUI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Fritz Josef</dc:creator>
  <cp:lastModifiedBy>Josef Fritz</cp:lastModifiedBy>
  <dcterms:created xsi:type="dcterms:W3CDTF">2017-10-02T11:10:43Z</dcterms:created>
  <dcterms:modified xsi:type="dcterms:W3CDTF">2017-10-30T22:36:38Z</dcterms:modified>
</cp:coreProperties>
</file>