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2380" windowHeight="6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47" i="1"/>
  <c r="A41"/>
  <c r="F41"/>
  <c r="E44"/>
  <c r="A44"/>
  <c r="M29"/>
  <c r="B36"/>
  <c r="B32"/>
  <c r="B28"/>
  <c r="C38"/>
  <c r="D38"/>
  <c r="E38"/>
  <c r="F38"/>
  <c r="G38"/>
  <c r="H38"/>
  <c r="I38"/>
  <c r="J38"/>
  <c r="K38"/>
  <c r="B38"/>
  <c r="C37"/>
  <c r="D37"/>
  <c r="E37"/>
  <c r="F37"/>
  <c r="G37"/>
  <c r="H37"/>
  <c r="I37"/>
  <c r="J37"/>
  <c r="K37"/>
  <c r="B37"/>
  <c r="C34"/>
  <c r="D34"/>
  <c r="E34"/>
  <c r="F34"/>
  <c r="G34"/>
  <c r="H34"/>
  <c r="I34"/>
  <c r="J34"/>
  <c r="K34"/>
  <c r="B34"/>
  <c r="C33"/>
  <c r="D33"/>
  <c r="E33"/>
  <c r="F33"/>
  <c r="G33"/>
  <c r="H33"/>
  <c r="I33"/>
  <c r="J33"/>
  <c r="K33"/>
  <c r="B33"/>
  <c r="C30"/>
  <c r="D30"/>
  <c r="E30"/>
  <c r="F30"/>
  <c r="G30"/>
  <c r="H30"/>
  <c r="I30"/>
  <c r="J30"/>
  <c r="K30"/>
  <c r="B30"/>
  <c r="C29"/>
  <c r="D29"/>
  <c r="E29"/>
  <c r="F29"/>
  <c r="G29"/>
  <c r="H29"/>
  <c r="I29"/>
  <c r="J29"/>
  <c r="K29"/>
  <c r="B29"/>
  <c r="C26" l="1"/>
  <c r="D26"/>
  <c r="E26"/>
  <c r="F26"/>
  <c r="G26"/>
  <c r="H26"/>
  <c r="I26"/>
  <c r="J26"/>
  <c r="K26"/>
  <c r="B26"/>
  <c r="B24"/>
  <c r="B23"/>
  <c r="B21"/>
  <c r="B20"/>
  <c r="B19"/>
  <c r="B18"/>
  <c r="B17"/>
</calcChain>
</file>

<file path=xl/sharedStrings.xml><?xml version="1.0" encoding="utf-8"?>
<sst xmlns="http://schemas.openxmlformats.org/spreadsheetml/2006/main" count="26" uniqueCount="26">
  <si>
    <t>Person i</t>
  </si>
  <si>
    <t>Körpergröße x</t>
  </si>
  <si>
    <t>Ringgröße y</t>
  </si>
  <si>
    <t>b1</t>
  </si>
  <si>
    <t>Varianz von x</t>
  </si>
  <si>
    <t>Varianz von y</t>
  </si>
  <si>
    <t>Kovarianz (x,y)</t>
  </si>
  <si>
    <t>Mittelwert von x</t>
  </si>
  <si>
    <t>Mittelwert von y</t>
  </si>
  <si>
    <t>b2</t>
  </si>
  <si>
    <t>Gesamtvariabilität</t>
  </si>
  <si>
    <t>Variabilität der Residuen (d.h. Variabilität, die nicht vom Modell erklärt wir)</t>
  </si>
  <si>
    <t>Variabilität des Modells</t>
  </si>
  <si>
    <t>y_i-y_quer</t>
  </si>
  <si>
    <t>(y_hat-y_quer)^2</t>
  </si>
  <si>
    <t>(y_i-y_quer)^2</t>
  </si>
  <si>
    <t>(y_i-y_hat)^2</t>
  </si>
  <si>
    <t>Vorhergesagte Werte y_hat</t>
  </si>
  <si>
    <t>y_hat-y_quer</t>
  </si>
  <si>
    <t>y_i-y_hat</t>
  </si>
  <si>
    <t>Variabilität der Residuen + Variabilität der Modells</t>
  </si>
  <si>
    <t>Erklärte Varianz des Modells, R^2</t>
  </si>
  <si>
    <t>Pearson'scher Korrelationskoeffizient zwischen x und y</t>
  </si>
  <si>
    <t>Bestimmtheitsmaß, R^2</t>
  </si>
  <si>
    <t>Faktor, um den Variabilität des Modells kleiner ist als Gesamtvariabilität</t>
  </si>
  <si>
    <t>Pearson'scher Korrelationskoeffizient zwischen y und y_hat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</si>
</sst>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Tabelle1!$B$2:$K$2</c:f>
              <c:numCache>
                <c:formatCode>General</c:formatCode>
                <c:ptCount val="10"/>
                <c:pt idx="0">
                  <c:v>156.30000000000001</c:v>
                </c:pt>
                <c:pt idx="1">
                  <c:v>158.9</c:v>
                </c:pt>
                <c:pt idx="2">
                  <c:v>160.80000000000001</c:v>
                </c:pt>
                <c:pt idx="3">
                  <c:v>179.6</c:v>
                </c:pt>
                <c:pt idx="4">
                  <c:v>156.6</c:v>
                </c:pt>
                <c:pt idx="5">
                  <c:v>165.1</c:v>
                </c:pt>
                <c:pt idx="6">
                  <c:v>165.9</c:v>
                </c:pt>
                <c:pt idx="7">
                  <c:v>156.69999999999999</c:v>
                </c:pt>
                <c:pt idx="8">
                  <c:v>167.8</c:v>
                </c:pt>
                <c:pt idx="9">
                  <c:v>160.80000000000001</c:v>
                </c:pt>
              </c:numCache>
            </c:numRef>
          </c:xVal>
          <c:yVal>
            <c:numRef>
              <c:f>Tabelle1!$B$3:$K$3</c:f>
              <c:numCache>
                <c:formatCode>General</c:formatCode>
                <c:ptCount val="10"/>
                <c:pt idx="0">
                  <c:v>47.1</c:v>
                </c:pt>
                <c:pt idx="1">
                  <c:v>46.8</c:v>
                </c:pt>
                <c:pt idx="2">
                  <c:v>49.3</c:v>
                </c:pt>
                <c:pt idx="3">
                  <c:v>53.2</c:v>
                </c:pt>
                <c:pt idx="4">
                  <c:v>47.7</c:v>
                </c:pt>
                <c:pt idx="5">
                  <c:v>49</c:v>
                </c:pt>
                <c:pt idx="6">
                  <c:v>50.6</c:v>
                </c:pt>
                <c:pt idx="7">
                  <c:v>47.1</c:v>
                </c:pt>
                <c:pt idx="8">
                  <c:v>51.7</c:v>
                </c:pt>
                <c:pt idx="9">
                  <c:v>47.8</c:v>
                </c:pt>
              </c:numCache>
            </c:numRef>
          </c:yVal>
        </c:ser>
        <c:axId val="40851712"/>
        <c:axId val="40850176"/>
      </c:scatterChart>
      <c:valAx>
        <c:axId val="40851712"/>
        <c:scaling>
          <c:orientation val="minMax"/>
        </c:scaling>
        <c:axPos val="b"/>
        <c:numFmt formatCode="General" sourceLinked="1"/>
        <c:tickLblPos val="nextTo"/>
        <c:crossAx val="40850176"/>
        <c:crosses val="autoZero"/>
        <c:crossBetween val="midCat"/>
      </c:valAx>
      <c:valAx>
        <c:axId val="40850176"/>
        <c:scaling>
          <c:orientation val="minMax"/>
        </c:scaling>
        <c:axPos val="l"/>
        <c:majorGridlines/>
        <c:numFmt formatCode="General" sourceLinked="1"/>
        <c:tickLblPos val="nextTo"/>
        <c:crossAx val="40851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6</xdr:row>
      <xdr:rowOff>95250</xdr:rowOff>
    </xdr:from>
    <xdr:to>
      <xdr:col>5</xdr:col>
      <xdr:colOff>590550</xdr:colOff>
      <xdr:row>13</xdr:row>
      <xdr:rowOff>57150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238250"/>
          <a:ext cx="4391025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342900</xdr:colOff>
      <xdr:row>7</xdr:row>
      <xdr:rowOff>28575</xdr:rowOff>
    </xdr:from>
    <xdr:to>
      <xdr:col>13</xdr:col>
      <xdr:colOff>342900</xdr:colOff>
      <xdr:row>21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/>
  </sheetViews>
  <sheetFormatPr baseColWidth="10" defaultRowHeight="15"/>
  <cols>
    <col min="1" max="1" width="26.5703125" customWidth="1"/>
  </cols>
  <sheetData>
    <row r="1" spans="1:11">
      <c r="A1" t="s">
        <v>0</v>
      </c>
    </row>
    <row r="2" spans="1:11">
      <c r="A2" t="s">
        <v>1</v>
      </c>
      <c r="B2">
        <v>156.30000000000001</v>
      </c>
      <c r="C2">
        <v>158.9</v>
      </c>
      <c r="D2">
        <v>160.80000000000001</v>
      </c>
      <c r="E2">
        <v>179.6</v>
      </c>
      <c r="F2">
        <v>156.6</v>
      </c>
      <c r="G2">
        <v>165.1</v>
      </c>
      <c r="H2">
        <v>165.9</v>
      </c>
      <c r="I2">
        <v>156.69999999999999</v>
      </c>
      <c r="J2">
        <v>167.8</v>
      </c>
      <c r="K2">
        <v>160.80000000000001</v>
      </c>
    </row>
    <row r="3" spans="1:11">
      <c r="A3" t="s">
        <v>2</v>
      </c>
      <c r="B3">
        <v>47.1</v>
      </c>
      <c r="C3">
        <v>46.8</v>
      </c>
      <c r="D3">
        <v>49.3</v>
      </c>
      <c r="E3">
        <v>53.2</v>
      </c>
      <c r="F3">
        <v>47.7</v>
      </c>
      <c r="G3">
        <v>49</v>
      </c>
      <c r="H3">
        <v>50.6</v>
      </c>
      <c r="I3">
        <v>47.1</v>
      </c>
      <c r="J3">
        <v>51.7</v>
      </c>
      <c r="K3">
        <v>47.8</v>
      </c>
    </row>
    <row r="17" spans="1:13">
      <c r="A17" t="s">
        <v>7</v>
      </c>
      <c r="B17">
        <f>AVERAGE(B2:K2)</f>
        <v>162.85</v>
      </c>
    </row>
    <row r="18" spans="1:13">
      <c r="A18" t="s">
        <v>8</v>
      </c>
      <c r="B18">
        <f>AVERAGE(B3:K3)</f>
        <v>49.03</v>
      </c>
    </row>
    <row r="19" spans="1:13">
      <c r="A19" t="s">
        <v>4</v>
      </c>
      <c r="B19">
        <f>VAR(B2:K2)</f>
        <v>51.469444444444427</v>
      </c>
    </row>
    <row r="20" spans="1:13">
      <c r="A20" t="s">
        <v>5</v>
      </c>
      <c r="B20">
        <f>VAR(B3:K3)</f>
        <v>4.7512222222222267</v>
      </c>
    </row>
    <row r="21" spans="1:13">
      <c r="A21" t="s">
        <v>6</v>
      </c>
      <c r="B21">
        <f>_xlfn.COVARIANCE.S(B2:K2,B3:K3)</f>
        <v>14.598333333333336</v>
      </c>
    </row>
    <row r="23" spans="1:13">
      <c r="A23" t="s">
        <v>3</v>
      </c>
      <c r="B23">
        <f>B21/B19</f>
        <v>0.28363106481731354</v>
      </c>
    </row>
    <row r="24" spans="1:13">
      <c r="A24" t="s">
        <v>9</v>
      </c>
      <c r="B24">
        <f>B18-B23*B17</f>
        <v>2.8406810945004963</v>
      </c>
    </row>
    <row r="26" spans="1:13">
      <c r="A26" t="s">
        <v>17</v>
      </c>
      <c r="B26">
        <f>$B$24+B2*$B$23</f>
        <v>47.172216525446608</v>
      </c>
      <c r="C26">
        <f t="shared" ref="C26:K26" si="0">$B$24+C2*$B$23</f>
        <v>47.90965729397162</v>
      </c>
      <c r="D26">
        <f t="shared" si="0"/>
        <v>48.448556317124513</v>
      </c>
      <c r="E26">
        <f t="shared" si="0"/>
        <v>53.780820335690009</v>
      </c>
      <c r="F26">
        <f t="shared" si="0"/>
        <v>47.257305844891796</v>
      </c>
      <c r="G26">
        <f t="shared" si="0"/>
        <v>49.668169895838957</v>
      </c>
      <c r="H26">
        <f t="shared" si="0"/>
        <v>49.895074747692817</v>
      </c>
      <c r="I26">
        <f t="shared" si="0"/>
        <v>47.285668951373523</v>
      </c>
      <c r="J26">
        <f t="shared" si="0"/>
        <v>50.433973770845711</v>
      </c>
      <c r="K26">
        <f t="shared" si="0"/>
        <v>48.448556317124513</v>
      </c>
    </row>
    <row r="28" spans="1:13">
      <c r="A28" t="s">
        <v>10</v>
      </c>
      <c r="B28">
        <f>SUM(B30:K30)</f>
        <v>42.761000000000038</v>
      </c>
      <c r="M28" t="s">
        <v>20</v>
      </c>
    </row>
    <row r="29" spans="1:13">
      <c r="A29" t="s">
        <v>13</v>
      </c>
      <c r="B29">
        <f>B3-$B$18</f>
        <v>-1.9299999999999997</v>
      </c>
      <c r="C29">
        <f t="shared" ref="C29:K29" si="1">C3-$B$18</f>
        <v>-2.230000000000004</v>
      </c>
      <c r="D29">
        <f t="shared" si="1"/>
        <v>0.26999999999999602</v>
      </c>
      <c r="E29">
        <f t="shared" si="1"/>
        <v>4.1700000000000017</v>
      </c>
      <c r="F29">
        <f t="shared" si="1"/>
        <v>-1.3299999999999983</v>
      </c>
      <c r="G29">
        <f t="shared" si="1"/>
        <v>-3.0000000000001137E-2</v>
      </c>
      <c r="H29">
        <f t="shared" si="1"/>
        <v>1.5700000000000003</v>
      </c>
      <c r="I29">
        <f t="shared" si="1"/>
        <v>-1.9299999999999997</v>
      </c>
      <c r="J29">
        <f t="shared" si="1"/>
        <v>2.6700000000000017</v>
      </c>
      <c r="K29">
        <f t="shared" si="1"/>
        <v>-1.230000000000004</v>
      </c>
      <c r="M29">
        <f>B32+B36</f>
        <v>42.76100000000006</v>
      </c>
    </row>
    <row r="30" spans="1:13">
      <c r="A30" t="s">
        <v>15</v>
      </c>
      <c r="B30">
        <f>B29*B29</f>
        <v>3.724899999999999</v>
      </c>
      <c r="C30">
        <f t="shared" ref="C30:K30" si="2">C29*C29</f>
        <v>4.9729000000000179</v>
      </c>
      <c r="D30">
        <f t="shared" si="2"/>
        <v>7.2899999999997855E-2</v>
      </c>
      <c r="E30">
        <f t="shared" si="2"/>
        <v>17.388900000000014</v>
      </c>
      <c r="F30">
        <f t="shared" si="2"/>
        <v>1.7688999999999955</v>
      </c>
      <c r="G30">
        <f t="shared" si="2"/>
        <v>9.0000000000006817E-4</v>
      </c>
      <c r="H30">
        <f t="shared" si="2"/>
        <v>2.464900000000001</v>
      </c>
      <c r="I30">
        <f t="shared" si="2"/>
        <v>3.724899999999999</v>
      </c>
      <c r="J30">
        <f t="shared" si="2"/>
        <v>7.1289000000000087</v>
      </c>
      <c r="K30">
        <f t="shared" si="2"/>
        <v>1.5129000000000097</v>
      </c>
    </row>
    <row r="32" spans="1:13">
      <c r="A32" t="s">
        <v>11</v>
      </c>
      <c r="B32">
        <f>SUM(B34:K34)</f>
        <v>5.4961325489772781</v>
      </c>
    </row>
    <row r="33" spans="1:11">
      <c r="A33" t="s">
        <v>19</v>
      </c>
      <c r="B33">
        <f>B3-B26</f>
        <v>-7.2216525446606283E-2</v>
      </c>
      <c r="C33">
        <f t="shared" ref="C33:K33" si="3">C3-C26</f>
        <v>-1.1096572939716225</v>
      </c>
      <c r="D33">
        <f t="shared" si="3"/>
        <v>0.85144368287548389</v>
      </c>
      <c r="E33">
        <f t="shared" si="3"/>
        <v>-0.58082033569000657</v>
      </c>
      <c r="F33">
        <f t="shared" si="3"/>
        <v>0.44269415510820664</v>
      </c>
      <c r="G33">
        <f t="shared" si="3"/>
        <v>-0.66816989583895747</v>
      </c>
      <c r="H33">
        <f t="shared" si="3"/>
        <v>0.70492525230718428</v>
      </c>
      <c r="I33">
        <f t="shared" si="3"/>
        <v>-0.18566895137352191</v>
      </c>
      <c r="J33">
        <f t="shared" si="3"/>
        <v>1.2660262291542921</v>
      </c>
      <c r="K33">
        <f t="shared" si="3"/>
        <v>-0.64855631712451611</v>
      </c>
    </row>
    <row r="34" spans="1:11">
      <c r="A34" t="s">
        <v>16</v>
      </c>
      <c r="B34">
        <f>B33*B33</f>
        <v>5.2152265475803325E-3</v>
      </c>
      <c r="C34">
        <f t="shared" ref="C34:K34" si="4">C33*C33</f>
        <v>1.2313393100644239</v>
      </c>
      <c r="D34">
        <f t="shared" si="4"/>
        <v>0.72495634510856755</v>
      </c>
      <c r="E34">
        <f t="shared" si="4"/>
        <v>0.33735226235105192</v>
      </c>
      <c r="F34">
        <f t="shared" si="4"/>
        <v>0.19597811496696893</v>
      </c>
      <c r="G34">
        <f t="shared" si="4"/>
        <v>0.44645100970544327</v>
      </c>
      <c r="H34">
        <f t="shared" si="4"/>
        <v>0.4969196113403474</v>
      </c>
      <c r="I34">
        <f t="shared" si="4"/>
        <v>3.4472959504143245E-2</v>
      </c>
      <c r="J34">
        <f t="shared" si="4"/>
        <v>1.6028224129066362</v>
      </c>
      <c r="K34">
        <f t="shared" si="4"/>
        <v>0.42062529648211588</v>
      </c>
    </row>
    <row r="36" spans="1:11">
      <c r="A36" t="s">
        <v>12</v>
      </c>
      <c r="B36">
        <f>SUM(B38:K38)</f>
        <v>37.264867451022781</v>
      </c>
    </row>
    <row r="37" spans="1:11">
      <c r="A37" t="s">
        <v>18</v>
      </c>
      <c r="B37">
        <f>B26-$B$18</f>
        <v>-1.8577834745533934</v>
      </c>
      <c r="C37">
        <f t="shared" ref="C37:K37" si="5">C26-$B$18</f>
        <v>-1.1203427060283815</v>
      </c>
      <c r="D37">
        <f t="shared" si="5"/>
        <v>-0.58144368287548787</v>
      </c>
      <c r="E37">
        <f t="shared" si="5"/>
        <v>4.7508203356900083</v>
      </c>
      <c r="F37">
        <f t="shared" si="5"/>
        <v>-1.7726941551082049</v>
      </c>
      <c r="G37">
        <f t="shared" si="5"/>
        <v>0.63816989583895634</v>
      </c>
      <c r="H37">
        <f t="shared" si="5"/>
        <v>0.865074747692816</v>
      </c>
      <c r="I37">
        <f t="shared" si="5"/>
        <v>-1.7443310486264778</v>
      </c>
      <c r="J37">
        <f t="shared" si="5"/>
        <v>1.4039737708457096</v>
      </c>
      <c r="K37">
        <f t="shared" si="5"/>
        <v>-0.58144368287548787</v>
      </c>
    </row>
    <row r="38" spans="1:11">
      <c r="A38" t="s">
        <v>14</v>
      </c>
      <c r="B38">
        <f>B37*B37</f>
        <v>3.4513594383236792</v>
      </c>
      <c r="C38">
        <f t="shared" ref="C38:K38" si="6">C37*C37</f>
        <v>1.2551677789509965</v>
      </c>
      <c r="D38">
        <f t="shared" si="6"/>
        <v>0.33807675635581091</v>
      </c>
      <c r="E38">
        <f t="shared" si="6"/>
        <v>22.570293862005723</v>
      </c>
      <c r="F38">
        <f t="shared" si="6"/>
        <v>3.1424445675547927</v>
      </c>
      <c r="G38">
        <f t="shared" si="6"/>
        <v>0.40726081595510438</v>
      </c>
      <c r="H38">
        <f t="shared" si="6"/>
        <v>0.74835431909578931</v>
      </c>
      <c r="I38">
        <f t="shared" si="6"/>
        <v>3.0426908072023475</v>
      </c>
      <c r="J38">
        <f t="shared" si="6"/>
        <v>1.9711423492227211</v>
      </c>
      <c r="K38">
        <f t="shared" si="6"/>
        <v>0.33807675635581091</v>
      </c>
    </row>
    <row r="40" spans="1:11">
      <c r="A40" t="s">
        <v>24</v>
      </c>
      <c r="F40" t="s">
        <v>21</v>
      </c>
    </row>
    <row r="41" spans="1:11">
      <c r="A41">
        <f>B32/B28</f>
        <v>0.12853143165448125</v>
      </c>
      <c r="F41">
        <f>1-B32/B28</f>
        <v>0.87146856834551878</v>
      </c>
    </row>
    <row r="43" spans="1:11">
      <c r="A43" t="s">
        <v>22</v>
      </c>
      <c r="E43" t="s">
        <v>23</v>
      </c>
    </row>
    <row r="44" spans="1:11">
      <c r="A44">
        <f>PEARSON(B2:K2,B3:K3)</f>
        <v>0.93352480863955545</v>
      </c>
      <c r="E44">
        <f>A44*A44</f>
        <v>0.87146856834551867</v>
      </c>
    </row>
    <row r="46" spans="1:11">
      <c r="A46" t="s">
        <v>25</v>
      </c>
    </row>
    <row r="47" spans="1:11">
      <c r="A47">
        <f>PEARSON(B3:K3,B26:K26)</f>
        <v>0.93352480863955556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MUI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Josef</dc:creator>
  <cp:lastModifiedBy>Josef Fritz</cp:lastModifiedBy>
  <dcterms:created xsi:type="dcterms:W3CDTF">2017-10-02T11:10:43Z</dcterms:created>
  <dcterms:modified xsi:type="dcterms:W3CDTF">2017-10-24T22:28:06Z</dcterms:modified>
</cp:coreProperties>
</file>